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" yWindow="708" windowWidth="9600" windowHeight="11040"/>
  </bookViews>
  <sheets>
    <sheet name="Приложение 2.1" sheetId="4" r:id="rId1"/>
    <sheet name="Лист2" sheetId="2" r:id="rId2"/>
    <sheet name="Лист3" sheetId="3" r:id="rId3"/>
  </sheets>
  <definedNames>
    <definedName name="_xlnm.Print_Titles" localSheetId="0">'Приложение 2.1'!$3:$5</definedName>
    <definedName name="_xlnm.Print_Area" localSheetId="0">'Приложение 2.1'!$A$1:$J$52</definedName>
  </definedNames>
  <calcPr calcId="144525" fullCalcOnLoad="1"/>
</workbook>
</file>

<file path=xl/calcChain.xml><?xml version="1.0" encoding="utf-8"?>
<calcChain xmlns="http://schemas.openxmlformats.org/spreadsheetml/2006/main">
  <c r="E45" i="4"/>
  <c r="E49"/>
  <c r="F48"/>
  <c r="F37"/>
  <c r="F9"/>
  <c r="E9"/>
  <c r="E7"/>
  <c r="E17"/>
  <c r="G48"/>
  <c r="E47"/>
  <c r="G23"/>
  <c r="J48"/>
  <c r="I48"/>
  <c r="H48"/>
  <c r="J47"/>
  <c r="I47"/>
  <c r="H47"/>
  <c r="G47"/>
  <c r="F47"/>
  <c r="E27"/>
  <c r="J27"/>
  <c r="I27"/>
  <c r="H27"/>
  <c r="G27"/>
  <c r="F24"/>
  <c r="F45"/>
  <c r="F49"/>
  <c r="F27"/>
  <c r="J24"/>
  <c r="I24"/>
  <c r="H24"/>
  <c r="G24"/>
  <c r="E24"/>
  <c r="J23"/>
  <c r="I23"/>
  <c r="H23"/>
  <c r="F23"/>
  <c r="E18"/>
  <c r="E36"/>
  <c r="J30"/>
  <c r="I30"/>
  <c r="H30"/>
  <c r="G30"/>
  <c r="E16"/>
  <c r="G14"/>
  <c r="F14"/>
  <c r="E15"/>
  <c r="J14"/>
  <c r="I14"/>
  <c r="H14"/>
  <c r="E13"/>
  <c r="E12"/>
  <c r="E11"/>
  <c r="E10"/>
  <c r="E14"/>
  <c r="E26"/>
  <c r="E29"/>
  <c r="E33"/>
  <c r="J7"/>
  <c r="I7"/>
  <c r="H7"/>
  <c r="F7"/>
  <c r="G39"/>
  <c r="G20"/>
  <c r="E44"/>
  <c r="E43"/>
  <c r="E23"/>
  <c r="G32"/>
  <c r="H32"/>
  <c r="I32"/>
  <c r="J32"/>
  <c r="E32"/>
  <c r="H45"/>
  <c r="I45"/>
  <c r="I49"/>
  <c r="J45"/>
  <c r="J49"/>
  <c r="H49"/>
  <c r="H46"/>
  <c r="E21"/>
  <c r="E8"/>
  <c r="E20"/>
  <c r="E19"/>
  <c r="I19"/>
  <c r="H19"/>
  <c r="G19"/>
  <c r="F19"/>
  <c r="E30"/>
  <c r="F30"/>
  <c r="H22"/>
  <c r="I22"/>
  <c r="I46"/>
  <c r="G22"/>
  <c r="F22"/>
  <c r="G45"/>
  <c r="G46"/>
  <c r="E42"/>
  <c r="G7"/>
  <c r="J40"/>
  <c r="J39"/>
  <c r="J38"/>
  <c r="I40"/>
  <c r="I39"/>
  <c r="I38"/>
  <c r="G40"/>
  <c r="G38"/>
  <c r="H40"/>
  <c r="H39"/>
  <c r="H38"/>
  <c r="F40"/>
  <c r="J19"/>
  <c r="G49"/>
  <c r="J22"/>
  <c r="J46"/>
  <c r="E46"/>
  <c r="E39"/>
  <c r="E48"/>
  <c r="E40"/>
  <c r="H37"/>
  <c r="I37"/>
  <c r="G37"/>
  <c r="J37"/>
  <c r="E22"/>
  <c r="F38"/>
  <c r="F46"/>
  <c r="E38"/>
  <c r="E37"/>
</calcChain>
</file>

<file path=xl/sharedStrings.xml><?xml version="1.0" encoding="utf-8"?>
<sst xmlns="http://schemas.openxmlformats.org/spreadsheetml/2006/main" count="103" uniqueCount="60">
  <si>
    <t>УЖКХ</t>
  </si>
  <si>
    <t>Всего:</t>
  </si>
  <si>
    <t>бюджет автономного округа</t>
  </si>
  <si>
    <t>бюджет Белоярского района</t>
  </si>
  <si>
    <t>Итого по подпрограмме 1</t>
  </si>
  <si>
    <t xml:space="preserve">Подпрограмма 2 «Энергосбережение и повышение энергетической эффективности» </t>
  </si>
  <si>
    <t>1.5.</t>
  </si>
  <si>
    <t>УКС</t>
  </si>
  <si>
    <t>Подпрограмма 1 «Модернизация и реформирование жилищно-коммунального комплекса Белоярского района»</t>
  </si>
  <si>
    <t>Источники финансирования</t>
  </si>
  <si>
    <t>Всего</t>
  </si>
  <si>
    <t>Объем бюджетных ассигнований на реализацию муниципальной программы, тыс.рублей</t>
  </si>
  <si>
    <t>2016 год</t>
  </si>
  <si>
    <t>2017 год</t>
  </si>
  <si>
    <t>2018 год</t>
  </si>
  <si>
    <t>2019 год</t>
  </si>
  <si>
    <t>2020 год</t>
  </si>
  <si>
    <t>Итого по подпрограмме 2</t>
  </si>
  <si>
    <t>Итого по подпрограмме 3</t>
  </si>
  <si>
    <t>Итого по муниципальной программе</t>
  </si>
  <si>
    <t xml:space="preserve">федеральный бюджет </t>
  </si>
  <si>
    <t>УЖКХ, УКС</t>
  </si>
  <si>
    <t>УКС, КМС</t>
  </si>
  <si>
    <t>Номер основного мероприятия</t>
  </si>
  <si>
    <t>Наименование основных мероприятий муниципальной программы (связь с показателями муниципальной программы)</t>
  </si>
  <si>
    <t xml:space="preserve">Ответственный исполнитель, соисполнитель муниципальной программы </t>
  </si>
  <si>
    <t>Подпрограмма 3 «Проведение капитального ремонта многоквартирных домов»</t>
  </si>
  <si>
    <t>Подпрограмма 4 «Переселение граждан из аварийного жилищного фонда»</t>
  </si>
  <si>
    <t>Итого по подпрограмме 4</t>
  </si>
  <si>
    <t>Подпрограмма 5 «Содержание объектов внешнего благоустройства муниципальной собственности на территории городского поселения Белоярский»</t>
  </si>
  <si>
    <t>ПРИЛОЖЕНИЕ 2.1.
к муниципальной программе Белоярского района 
«Развитие жилищно-коммунального комплекса и повышение энергетической эффективности в Белоярском районе на 2014 – 2020 годы»</t>
  </si>
  <si>
    <t xml:space="preserve">
Перечень основных мероприятий муниципальной программы, объемы и источники их финансирования
</t>
  </si>
  <si>
    <t>Управление жилищно-коммунального хозяйства администрации Белоярского района (далее - УЖКХ), Управление капитального строительства администрации Белоярского района (далее - УКС)</t>
  </si>
  <si>
    <t>Обеспечение водоснабжением г.Белоярский</t>
  </si>
  <si>
    <t>Предоставление субсидии на возмещение недополученных доходов организациям, осуществляющим реализацию сжиженного газа населению на территории сельских поселений Белоярского района (в том числе администрирование) (1.3)</t>
  </si>
  <si>
    <t>Предоставление субсидий  в целях возмещения части недополученных доходов в связи с реализацией  электрической энергии в зоне децентрализованного электроснабжения (1.4)</t>
  </si>
  <si>
    <t>Обеспечение мероприятий по энергосбережению и повышению энергетической эффективности (2.1)</t>
  </si>
  <si>
    <t>Обеспечение мероприятий по переселению граждан из аварийного жилищного фонда (4.1, 4.2)</t>
  </si>
  <si>
    <t>Техническая эксплуатация, содержание, ремонт и организация энергоснабжения сети уличного освещения на территории городского поселения Белоярский (5.1, 5.2)</t>
  </si>
  <si>
    <t>Итого по подпрограмме 5</t>
  </si>
  <si>
    <t>1.1.</t>
  </si>
  <si>
    <t>ЛКОС с.Казым с напорным коллектором и КНС</t>
  </si>
  <si>
    <t>1.2.</t>
  </si>
  <si>
    <t>АГРС г.Белоярский</t>
  </si>
  <si>
    <t>1.3.</t>
  </si>
  <si>
    <t>1.4.</t>
  </si>
  <si>
    <t>Содержание и благоустройство межпоселенческих мест захоронений на территории Белоярского района (5.5, 5.6)</t>
  </si>
  <si>
    <t>Организация благоустройства и озеленения территории городского поселения Белоярский (5.1, 5.3, 5.4)</t>
  </si>
  <si>
    <t>федеральный бюджет</t>
  </si>
  <si>
    <t>1.6.</t>
  </si>
  <si>
    <t>Ремонт котельной (склад угля) в с.п.Ванзеват</t>
  </si>
  <si>
    <t xml:space="preserve">Водоочистные сооружения в п.Сорум </t>
  </si>
  <si>
    <t>Реконструкция сетей перегретой воды мкр.7 г.Белоярский</t>
  </si>
  <si>
    <t>Содействие проведению капитального ремонта многоквартирных домов (3.1)</t>
  </si>
  <si>
    <r>
      <t xml:space="preserve">225 768,4 </t>
    </r>
    <r>
      <rPr>
        <sz val="8"/>
        <color indexed="8"/>
        <rFont val="Calibri"/>
        <family val="2"/>
        <charset val="204"/>
      </rPr>
      <t>*</t>
    </r>
  </si>
  <si>
    <t>*</t>
  </si>
  <si>
    <t>в том числе остатки финансовых средств 2015 года</t>
  </si>
  <si>
    <t xml:space="preserve">               </t>
  </si>
  <si>
    <t>Реконструкция , расширение, модернизация, строительство и капитальный ремонт объектов коммунального комплекса (1.1, 1.2,1.3)</t>
  </si>
  <si>
    <t>______________________</t>
  </si>
</sst>
</file>

<file path=xl/styles.xml><?xml version="1.0" encoding="utf-8"?>
<styleSheet xmlns="http://schemas.openxmlformats.org/spreadsheetml/2006/main">
  <numFmts count="1">
    <numFmt numFmtId="164" formatCode="#,##0.0"/>
  </numFmts>
  <fonts count="8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0" fillId="2" borderId="0" xfId="0" applyFill="1"/>
    <xf numFmtId="0" fontId="3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top" wrapText="1"/>
    </xf>
    <xf numFmtId="3" fontId="3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4" fontId="0" fillId="0" borderId="0" xfId="0" applyNumberFormat="1"/>
    <xf numFmtId="0" fontId="0" fillId="0" borderId="0" xfId="0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 wrapText="1"/>
    </xf>
    <xf numFmtId="4" fontId="0" fillId="3" borderId="0" xfId="0" applyNumberFormat="1" applyFill="1"/>
    <xf numFmtId="0" fontId="0" fillId="2" borderId="3" xfId="0" applyFont="1" applyFill="1" applyBorder="1"/>
    <xf numFmtId="0" fontId="1" fillId="2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right"/>
    </xf>
    <xf numFmtId="164" fontId="1" fillId="4" borderId="1" xfId="0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vertical="top" wrapText="1"/>
    </xf>
    <xf numFmtId="3" fontId="1" fillId="4" borderId="1" xfId="0" applyNumberFormat="1" applyFont="1" applyFill="1" applyBorder="1" applyAlignment="1">
      <alignment horizontal="center" vertical="top" wrapText="1"/>
    </xf>
    <xf numFmtId="164" fontId="0" fillId="2" borderId="0" xfId="0" applyNumberFormat="1" applyFill="1"/>
    <xf numFmtId="164" fontId="0" fillId="3" borderId="0" xfId="0" applyNumberFormat="1" applyFill="1"/>
    <xf numFmtId="164" fontId="1" fillId="4" borderId="1" xfId="0" applyNumberFormat="1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0" fillId="2" borderId="1" xfId="0" applyFill="1" applyBorder="1" applyAlignment="1"/>
    <xf numFmtId="0" fontId="1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16" fontId="1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0" fillId="2" borderId="3" xfId="0" applyNumberFormat="1" applyFont="1" applyFill="1" applyBorder="1"/>
    <xf numFmtId="164" fontId="0" fillId="0" borderId="0" xfId="0" applyNumberFormat="1"/>
    <xf numFmtId="0" fontId="1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3" fontId="1" fillId="2" borderId="5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16" fontId="1" fillId="2" borderId="5" xfId="0" applyNumberFormat="1" applyFont="1" applyFill="1" applyBorder="1" applyAlignment="1">
      <alignment horizontal="center" vertical="center" wrapText="1"/>
    </xf>
    <xf numFmtId="16" fontId="1" fillId="2" borderId="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2"/>
  <sheetViews>
    <sheetView tabSelected="1" view="pageBreakPreview" zoomScale="120" zoomScaleNormal="100" zoomScaleSheetLayoutView="120" workbookViewId="0">
      <selection activeCell="A52" sqref="A52:J52"/>
    </sheetView>
  </sheetViews>
  <sheetFormatPr defaultRowHeight="14.4"/>
  <cols>
    <col min="2" max="2" width="46.109375" customWidth="1"/>
    <col min="3" max="3" width="24.88671875" customWidth="1"/>
    <col min="4" max="4" width="27.44140625" customWidth="1"/>
    <col min="5" max="5" width="19.109375" customWidth="1"/>
    <col min="6" max="6" width="12.5546875" customWidth="1"/>
    <col min="7" max="7" width="11.88671875" customWidth="1"/>
    <col min="8" max="8" width="12" customWidth="1"/>
    <col min="9" max="9" width="11.109375" customWidth="1"/>
    <col min="10" max="10" width="12.5546875" customWidth="1"/>
    <col min="11" max="11" width="19.33203125" customWidth="1"/>
    <col min="12" max="12" width="16.88671875" customWidth="1"/>
    <col min="13" max="13" width="12.6640625" customWidth="1"/>
  </cols>
  <sheetData>
    <row r="1" spans="1:10" ht="63" customHeight="1">
      <c r="G1" s="95" t="s">
        <v>30</v>
      </c>
      <c r="H1" s="95"/>
      <c r="I1" s="95"/>
      <c r="J1" s="95"/>
    </row>
    <row r="2" spans="1:10" ht="39" customHeight="1">
      <c r="A2" s="96" t="s">
        <v>31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24" customHeight="1">
      <c r="A3" s="60" t="s">
        <v>23</v>
      </c>
      <c r="B3" s="60" t="s">
        <v>24</v>
      </c>
      <c r="C3" s="60" t="s">
        <v>25</v>
      </c>
      <c r="D3" s="60" t="s">
        <v>9</v>
      </c>
      <c r="E3" s="60" t="s">
        <v>11</v>
      </c>
      <c r="F3" s="60"/>
      <c r="G3" s="60"/>
      <c r="H3" s="60"/>
      <c r="I3" s="60"/>
      <c r="J3" s="60"/>
    </row>
    <row r="4" spans="1:10">
      <c r="A4" s="60"/>
      <c r="B4" s="60"/>
      <c r="C4" s="60"/>
      <c r="D4" s="60"/>
      <c r="E4" s="60" t="s">
        <v>10</v>
      </c>
      <c r="F4" s="60"/>
      <c r="G4" s="60"/>
      <c r="H4" s="60"/>
      <c r="I4" s="60"/>
      <c r="J4" s="60"/>
    </row>
    <row r="5" spans="1:10" ht="29.25" customHeight="1">
      <c r="A5" s="60"/>
      <c r="B5" s="60"/>
      <c r="C5" s="60"/>
      <c r="D5" s="60"/>
      <c r="E5" s="60"/>
      <c r="F5" s="21" t="s">
        <v>12</v>
      </c>
      <c r="G5" s="21" t="s">
        <v>13</v>
      </c>
      <c r="H5" s="21" t="s">
        <v>14</v>
      </c>
      <c r="I5" s="21" t="s">
        <v>15</v>
      </c>
      <c r="J5" s="21" t="s">
        <v>16</v>
      </c>
    </row>
    <row r="6" spans="1:10">
      <c r="A6" s="90" t="s">
        <v>8</v>
      </c>
      <c r="B6" s="98"/>
      <c r="C6" s="98"/>
      <c r="D6" s="98"/>
      <c r="E6" s="98"/>
      <c r="F6" s="98"/>
      <c r="G6" s="98"/>
      <c r="H6" s="98"/>
      <c r="I6" s="98"/>
      <c r="J6" s="99"/>
    </row>
    <row r="7" spans="1:10" ht="26.25" customHeight="1">
      <c r="A7" s="60">
        <v>1</v>
      </c>
      <c r="B7" s="89" t="s">
        <v>58</v>
      </c>
      <c r="C7" s="60" t="s">
        <v>32</v>
      </c>
      <c r="D7" s="46" t="s">
        <v>1</v>
      </c>
      <c r="E7" s="34">
        <f>SUM(E8:E9)</f>
        <v>49984.6</v>
      </c>
      <c r="F7" s="45">
        <f>F8+F9</f>
        <v>49984.6</v>
      </c>
      <c r="G7" s="50">
        <f>G9+G8</f>
        <v>0</v>
      </c>
      <c r="H7" s="50">
        <f>H9+H8</f>
        <v>0</v>
      </c>
      <c r="I7" s="50">
        <f>I9+I8</f>
        <v>0</v>
      </c>
      <c r="J7" s="50">
        <f>J9+J8</f>
        <v>0</v>
      </c>
    </row>
    <row r="8" spans="1:10" ht="32.25" customHeight="1">
      <c r="A8" s="60"/>
      <c r="B8" s="89"/>
      <c r="C8" s="60"/>
      <c r="D8" s="47" t="s">
        <v>2</v>
      </c>
      <c r="E8" s="9">
        <f t="shared" ref="E8:E13" si="0">SUM(F8:J8)</f>
        <v>38195.199999999997</v>
      </c>
      <c r="F8" s="5">
        <v>38195.199999999997</v>
      </c>
      <c r="G8" s="48">
        <v>0</v>
      </c>
      <c r="H8" s="48">
        <v>0</v>
      </c>
      <c r="I8" s="48">
        <v>0</v>
      </c>
      <c r="J8" s="48">
        <v>0</v>
      </c>
    </row>
    <row r="9" spans="1:10" ht="24.75" customHeight="1">
      <c r="A9" s="60"/>
      <c r="B9" s="89"/>
      <c r="C9" s="60"/>
      <c r="D9" s="47" t="s">
        <v>3</v>
      </c>
      <c r="E9" s="9">
        <f>SUM(F9:J9)</f>
        <v>11789.4</v>
      </c>
      <c r="F9" s="5">
        <f>F10+F11+F12+F13+F16+F17</f>
        <v>11789.4</v>
      </c>
      <c r="G9" s="48">
        <v>0</v>
      </c>
      <c r="H9" s="48">
        <v>0</v>
      </c>
      <c r="I9" s="48">
        <v>0</v>
      </c>
      <c r="J9" s="48">
        <v>0</v>
      </c>
    </row>
    <row r="10" spans="1:10" ht="15.75" customHeight="1">
      <c r="A10" s="51" t="s">
        <v>40</v>
      </c>
      <c r="B10" s="38" t="s">
        <v>41</v>
      </c>
      <c r="C10" s="36" t="s">
        <v>7</v>
      </c>
      <c r="D10" s="1" t="s">
        <v>3</v>
      </c>
      <c r="E10" s="7">
        <f t="shared" si="0"/>
        <v>500</v>
      </c>
      <c r="F10" s="7">
        <v>500</v>
      </c>
      <c r="G10" s="48">
        <v>0</v>
      </c>
      <c r="H10" s="6">
        <v>0</v>
      </c>
      <c r="I10" s="6">
        <v>0</v>
      </c>
      <c r="J10" s="6">
        <v>0</v>
      </c>
    </row>
    <row r="11" spans="1:10" ht="15.75" customHeight="1">
      <c r="A11" s="36" t="s">
        <v>42</v>
      </c>
      <c r="B11" s="38" t="s">
        <v>43</v>
      </c>
      <c r="C11" s="36" t="s">
        <v>7</v>
      </c>
      <c r="D11" s="1" t="s">
        <v>3</v>
      </c>
      <c r="E11" s="7">
        <f t="shared" si="0"/>
        <v>1500</v>
      </c>
      <c r="F11" s="7">
        <v>1500</v>
      </c>
      <c r="G11" s="48">
        <v>0</v>
      </c>
      <c r="H11" s="6">
        <v>0</v>
      </c>
      <c r="I11" s="6">
        <v>0</v>
      </c>
      <c r="J11" s="6">
        <v>0</v>
      </c>
    </row>
    <row r="12" spans="1:10" ht="15.75" customHeight="1">
      <c r="A12" s="36" t="s">
        <v>44</v>
      </c>
      <c r="B12" s="38" t="s">
        <v>51</v>
      </c>
      <c r="C12" s="36" t="s">
        <v>7</v>
      </c>
      <c r="D12" s="1" t="s">
        <v>3</v>
      </c>
      <c r="E12" s="7">
        <f t="shared" si="0"/>
        <v>500</v>
      </c>
      <c r="F12" s="7">
        <v>500</v>
      </c>
      <c r="G12" s="48">
        <v>0</v>
      </c>
      <c r="H12" s="6">
        <v>0</v>
      </c>
      <c r="I12" s="6">
        <v>0</v>
      </c>
      <c r="J12" s="6">
        <v>0</v>
      </c>
    </row>
    <row r="13" spans="1:10" ht="15.75" customHeight="1">
      <c r="A13" s="36" t="s">
        <v>45</v>
      </c>
      <c r="B13" s="38" t="s">
        <v>52</v>
      </c>
      <c r="C13" s="36" t="s">
        <v>7</v>
      </c>
      <c r="D13" s="1" t="s">
        <v>3</v>
      </c>
      <c r="E13" s="7">
        <f t="shared" si="0"/>
        <v>6513.1</v>
      </c>
      <c r="F13" s="7">
        <v>6513.1</v>
      </c>
      <c r="G13" s="48">
        <v>0</v>
      </c>
      <c r="H13" s="6">
        <v>0</v>
      </c>
      <c r="I13" s="6">
        <v>0</v>
      </c>
      <c r="J13" s="6">
        <v>0</v>
      </c>
    </row>
    <row r="14" spans="1:10" ht="14.25" customHeight="1">
      <c r="A14" s="75" t="s">
        <v>6</v>
      </c>
      <c r="B14" s="78" t="s">
        <v>33</v>
      </c>
      <c r="C14" s="81" t="s">
        <v>7</v>
      </c>
      <c r="D14" s="30" t="s">
        <v>1</v>
      </c>
      <c r="E14" s="29">
        <f>SUM(E15+E16)</f>
        <v>40205.5</v>
      </c>
      <c r="F14" s="29">
        <f>F15+F16</f>
        <v>40205.5</v>
      </c>
      <c r="G14" s="31">
        <f>G15+G16</f>
        <v>0</v>
      </c>
      <c r="H14" s="31">
        <f>H15+H16</f>
        <v>0</v>
      </c>
      <c r="I14" s="31">
        <f>I15+I16</f>
        <v>0</v>
      </c>
      <c r="J14" s="31">
        <f>J15+J16</f>
        <v>0</v>
      </c>
    </row>
    <row r="15" spans="1:10" ht="14.25" customHeight="1">
      <c r="A15" s="76"/>
      <c r="B15" s="79"/>
      <c r="C15" s="82"/>
      <c r="D15" s="1" t="s">
        <v>2</v>
      </c>
      <c r="E15" s="7">
        <f>SUM(F15:J15)</f>
        <v>38195.199999999997</v>
      </c>
      <c r="F15" s="7">
        <v>38195.199999999997</v>
      </c>
      <c r="G15" s="6">
        <v>0</v>
      </c>
      <c r="H15" s="6">
        <v>0</v>
      </c>
      <c r="I15" s="6">
        <v>0</v>
      </c>
      <c r="J15" s="6">
        <v>0</v>
      </c>
    </row>
    <row r="16" spans="1:10" ht="15.75" customHeight="1">
      <c r="A16" s="77"/>
      <c r="B16" s="80"/>
      <c r="C16" s="77"/>
      <c r="D16" s="1" t="s">
        <v>3</v>
      </c>
      <c r="E16" s="7">
        <f>SUM(F16:J16)</f>
        <v>2010.3</v>
      </c>
      <c r="F16" s="7">
        <v>2010.3</v>
      </c>
      <c r="G16" s="6">
        <v>0</v>
      </c>
      <c r="H16" s="6">
        <v>0</v>
      </c>
      <c r="I16" s="6">
        <v>0</v>
      </c>
      <c r="J16" s="6">
        <v>0</v>
      </c>
    </row>
    <row r="17" spans="1:11" ht="15.75" customHeight="1">
      <c r="A17" s="54" t="s">
        <v>49</v>
      </c>
      <c r="B17" s="53" t="s">
        <v>50</v>
      </c>
      <c r="C17" s="54" t="s">
        <v>0</v>
      </c>
      <c r="D17" s="1" t="s">
        <v>3</v>
      </c>
      <c r="E17" s="7">
        <f>SUM(F17:J17)</f>
        <v>766</v>
      </c>
      <c r="F17" s="7">
        <v>766</v>
      </c>
      <c r="G17" s="6">
        <v>0</v>
      </c>
      <c r="H17" s="6">
        <v>0</v>
      </c>
      <c r="I17" s="6">
        <v>0</v>
      </c>
      <c r="J17" s="6">
        <v>0</v>
      </c>
    </row>
    <row r="18" spans="1:11" ht="48.75" customHeight="1">
      <c r="A18" s="39">
        <v>2</v>
      </c>
      <c r="B18" s="37" t="s">
        <v>34</v>
      </c>
      <c r="C18" s="39" t="s">
        <v>0</v>
      </c>
      <c r="D18" s="24" t="s">
        <v>2</v>
      </c>
      <c r="E18" s="5">
        <f>SUM(F18:J18)</f>
        <v>1101.8</v>
      </c>
      <c r="F18" s="5">
        <v>359.9</v>
      </c>
      <c r="G18" s="5">
        <v>741.9</v>
      </c>
      <c r="H18" s="49">
        <v>0</v>
      </c>
      <c r="I18" s="49">
        <v>0</v>
      </c>
      <c r="J18" s="49">
        <v>0</v>
      </c>
    </row>
    <row r="19" spans="1:11" ht="15" customHeight="1">
      <c r="A19" s="60">
        <v>3</v>
      </c>
      <c r="B19" s="89" t="s">
        <v>35</v>
      </c>
      <c r="C19" s="60" t="s">
        <v>0</v>
      </c>
      <c r="D19" s="30" t="s">
        <v>1</v>
      </c>
      <c r="E19" s="29">
        <f>SUM(E20+E21)</f>
        <v>66607.3</v>
      </c>
      <c r="F19" s="29">
        <f>F20+F21</f>
        <v>28265</v>
      </c>
      <c r="G19" s="29">
        <f>G20+G21</f>
        <v>29980.3</v>
      </c>
      <c r="H19" s="29">
        <f>H20+H21</f>
        <v>2652.5</v>
      </c>
      <c r="I19" s="29">
        <f>I20+I21</f>
        <v>2785.1</v>
      </c>
      <c r="J19" s="29">
        <f>J20+J21</f>
        <v>2924.4</v>
      </c>
    </row>
    <row r="20" spans="1:11">
      <c r="A20" s="60"/>
      <c r="B20" s="89"/>
      <c r="C20" s="60"/>
      <c r="D20" s="1" t="s">
        <v>2</v>
      </c>
      <c r="E20" s="7">
        <f>SUM(F20:J20)</f>
        <v>52806</v>
      </c>
      <c r="F20" s="7">
        <v>25863</v>
      </c>
      <c r="G20" s="7">
        <f>4556+22387</f>
        <v>26943</v>
      </c>
      <c r="H20" s="6">
        <v>0</v>
      </c>
      <c r="I20" s="6">
        <v>0</v>
      </c>
      <c r="J20" s="6">
        <v>0</v>
      </c>
    </row>
    <row r="21" spans="1:11">
      <c r="A21" s="60"/>
      <c r="B21" s="89"/>
      <c r="C21" s="60"/>
      <c r="D21" s="1" t="s">
        <v>3</v>
      </c>
      <c r="E21" s="7">
        <f>SUM(F21:J21)</f>
        <v>13801.3</v>
      </c>
      <c r="F21" s="7">
        <v>2402</v>
      </c>
      <c r="G21" s="4">
        <v>3037.3</v>
      </c>
      <c r="H21" s="7">
        <v>2652.5</v>
      </c>
      <c r="I21" s="4">
        <v>2785.1</v>
      </c>
      <c r="J21" s="7">
        <v>2924.4</v>
      </c>
    </row>
    <row r="22" spans="1:11">
      <c r="A22" s="83"/>
      <c r="B22" s="86" t="s">
        <v>4</v>
      </c>
      <c r="C22" s="83"/>
      <c r="D22" s="3" t="s">
        <v>1</v>
      </c>
      <c r="E22" s="14">
        <f t="shared" ref="E22:J22" si="1">SUM(E23:E24)</f>
        <v>117693.7</v>
      </c>
      <c r="F22" s="14">
        <f t="shared" si="1"/>
        <v>78609.5</v>
      </c>
      <c r="G22" s="14">
        <f t="shared" si="1"/>
        <v>30722.2</v>
      </c>
      <c r="H22" s="14">
        <f t="shared" si="1"/>
        <v>2652.5</v>
      </c>
      <c r="I22" s="14">
        <f t="shared" si="1"/>
        <v>2785.1</v>
      </c>
      <c r="J22" s="14">
        <f t="shared" si="1"/>
        <v>2924.4</v>
      </c>
      <c r="K22" s="17"/>
    </row>
    <row r="23" spans="1:11">
      <c r="A23" s="84"/>
      <c r="B23" s="87"/>
      <c r="C23" s="84"/>
      <c r="D23" s="3" t="s">
        <v>2</v>
      </c>
      <c r="E23" s="14">
        <f>SUM(F23:J23)</f>
        <v>92103</v>
      </c>
      <c r="F23" s="14">
        <f>F8+F18+F20</f>
        <v>64418.1</v>
      </c>
      <c r="G23" s="14">
        <f>G8+G18+G20</f>
        <v>27684.9</v>
      </c>
      <c r="H23" s="15">
        <f>H8+H18+H20</f>
        <v>0</v>
      </c>
      <c r="I23" s="15">
        <f>I8+I18+I20</f>
        <v>0</v>
      </c>
      <c r="J23" s="15">
        <f>J8+J18+J20</f>
        <v>0</v>
      </c>
      <c r="K23" s="17"/>
    </row>
    <row r="24" spans="1:11">
      <c r="A24" s="85"/>
      <c r="B24" s="88"/>
      <c r="C24" s="85"/>
      <c r="D24" s="3" t="s">
        <v>3</v>
      </c>
      <c r="E24" s="14">
        <f>SUM(F24:J24)</f>
        <v>25590.7</v>
      </c>
      <c r="F24" s="14">
        <f>F9+F21</f>
        <v>14191.4</v>
      </c>
      <c r="G24" s="14">
        <f>G9+G10+G11+G12+G13+G16+G21</f>
        <v>3037.3</v>
      </c>
      <c r="H24" s="14">
        <f>H9+H10+H11+H12+H13+H16+H21</f>
        <v>2652.5</v>
      </c>
      <c r="I24" s="14">
        <f>I9+I10+I11+I12+I13+I16+I21</f>
        <v>2785.1</v>
      </c>
      <c r="J24" s="14">
        <f>J9+J10+J11+J12+J13+J16+J21</f>
        <v>2924.4</v>
      </c>
      <c r="K24" s="17"/>
    </row>
    <row r="25" spans="1:11">
      <c r="A25" s="67" t="s">
        <v>5</v>
      </c>
      <c r="B25" s="67"/>
      <c r="C25" s="67"/>
      <c r="D25" s="67"/>
      <c r="E25" s="67"/>
      <c r="F25" s="67"/>
      <c r="G25" s="67"/>
      <c r="H25" s="67"/>
      <c r="I25" s="67"/>
      <c r="J25" s="67"/>
      <c r="K25" s="2"/>
    </row>
    <row r="26" spans="1:11" ht="29.25" customHeight="1">
      <c r="A26" s="39">
        <v>1</v>
      </c>
      <c r="B26" s="40" t="s">
        <v>36</v>
      </c>
      <c r="C26" s="39" t="s">
        <v>0</v>
      </c>
      <c r="D26" s="24" t="s">
        <v>3</v>
      </c>
      <c r="E26" s="5">
        <f>SUM(F26:J26)</f>
        <v>1059.1999999999998</v>
      </c>
      <c r="F26" s="49">
        <v>0</v>
      </c>
      <c r="G26" s="49">
        <v>0</v>
      </c>
      <c r="H26" s="5">
        <v>336</v>
      </c>
      <c r="I26" s="5">
        <v>352.8</v>
      </c>
      <c r="J26" s="5">
        <v>370.4</v>
      </c>
    </row>
    <row r="27" spans="1:11" ht="18.75" customHeight="1">
      <c r="A27" s="44"/>
      <c r="B27" s="43" t="s">
        <v>17</v>
      </c>
      <c r="C27" s="22"/>
      <c r="D27" s="3" t="s">
        <v>3</v>
      </c>
      <c r="E27" s="14">
        <f>SUM(F27:J27)</f>
        <v>1059.1999999999998</v>
      </c>
      <c r="F27" s="15">
        <f>G26</f>
        <v>0</v>
      </c>
      <c r="G27" s="15">
        <f>G26</f>
        <v>0</v>
      </c>
      <c r="H27" s="14">
        <f>H26</f>
        <v>336</v>
      </c>
      <c r="I27" s="14">
        <f>I26</f>
        <v>352.8</v>
      </c>
      <c r="J27" s="14">
        <f>J26</f>
        <v>370.4</v>
      </c>
      <c r="K27" s="17"/>
    </row>
    <row r="28" spans="1:11">
      <c r="A28" s="90" t="s">
        <v>26</v>
      </c>
      <c r="B28" s="91"/>
      <c r="C28" s="91"/>
      <c r="D28" s="91"/>
      <c r="E28" s="91"/>
      <c r="F28" s="91"/>
      <c r="G28" s="91"/>
      <c r="H28" s="91"/>
      <c r="I28" s="91"/>
      <c r="J28" s="92"/>
    </row>
    <row r="29" spans="1:11" ht="28.5" customHeight="1">
      <c r="A29" s="20">
        <v>1</v>
      </c>
      <c r="B29" s="40" t="s">
        <v>53</v>
      </c>
      <c r="C29" s="20" t="s">
        <v>0</v>
      </c>
      <c r="D29" s="1" t="s">
        <v>3</v>
      </c>
      <c r="E29" s="5">
        <f>F29+G29+H29+I29+J29</f>
        <v>2188.4</v>
      </c>
      <c r="F29" s="5">
        <v>1838.1</v>
      </c>
      <c r="G29" s="21">
        <v>350.3</v>
      </c>
      <c r="H29" s="27">
        <v>0</v>
      </c>
      <c r="I29" s="27">
        <v>0</v>
      </c>
      <c r="J29" s="27">
        <v>0</v>
      </c>
    </row>
    <row r="30" spans="1:11" ht="24.75" customHeight="1">
      <c r="A30" s="41"/>
      <c r="B30" s="22" t="s">
        <v>18</v>
      </c>
      <c r="C30" s="20"/>
      <c r="D30" s="3" t="s">
        <v>3</v>
      </c>
      <c r="E30" s="16">
        <f t="shared" ref="E30:J30" si="2">E29</f>
        <v>2188.4</v>
      </c>
      <c r="F30" s="14">
        <f t="shared" si="2"/>
        <v>1838.1</v>
      </c>
      <c r="G30" s="52">
        <f t="shared" si="2"/>
        <v>350.3</v>
      </c>
      <c r="H30" s="15">
        <f t="shared" si="2"/>
        <v>0</v>
      </c>
      <c r="I30" s="15">
        <f t="shared" si="2"/>
        <v>0</v>
      </c>
      <c r="J30" s="15">
        <f t="shared" si="2"/>
        <v>0</v>
      </c>
      <c r="K30" s="17"/>
    </row>
    <row r="31" spans="1:11">
      <c r="A31" s="67" t="s">
        <v>27</v>
      </c>
      <c r="B31" s="94"/>
      <c r="C31" s="94"/>
      <c r="D31" s="94"/>
      <c r="E31" s="94"/>
      <c r="F31" s="94"/>
      <c r="G31" s="94"/>
      <c r="H31" s="94"/>
      <c r="I31" s="94"/>
      <c r="J31" s="94"/>
    </row>
    <row r="32" spans="1:11">
      <c r="A32" s="61">
        <v>1</v>
      </c>
      <c r="B32" s="57" t="s">
        <v>37</v>
      </c>
      <c r="C32" s="60" t="s">
        <v>22</v>
      </c>
      <c r="D32" s="30" t="s">
        <v>1</v>
      </c>
      <c r="E32" s="34">
        <f>F32+G32+H32+I32+J32</f>
        <v>419354.3</v>
      </c>
      <c r="F32" s="34">
        <v>419354.3</v>
      </c>
      <c r="G32" s="35">
        <f>G36+G34+G33</f>
        <v>0</v>
      </c>
      <c r="H32" s="35">
        <f>H36+H34+H33</f>
        <v>0</v>
      </c>
      <c r="I32" s="35">
        <f>I36+I34+I33</f>
        <v>0</v>
      </c>
      <c r="J32" s="35">
        <f>J36+J34+J33</f>
        <v>0</v>
      </c>
    </row>
    <row r="33" spans="1:13" ht="12.75" customHeight="1">
      <c r="A33" s="93"/>
      <c r="B33" s="58"/>
      <c r="C33" s="60"/>
      <c r="D33" s="1" t="s">
        <v>20</v>
      </c>
      <c r="E33" s="9">
        <f>F33+G33+H33+I33+J33</f>
        <v>192054.8</v>
      </c>
      <c r="F33" s="9">
        <v>192054.8</v>
      </c>
      <c r="G33" s="8">
        <v>0</v>
      </c>
      <c r="H33" s="8">
        <v>0</v>
      </c>
      <c r="I33" s="20">
        <v>0</v>
      </c>
      <c r="J33" s="20">
        <v>0</v>
      </c>
    </row>
    <row r="34" spans="1:13" ht="8.25" customHeight="1">
      <c r="A34" s="93"/>
      <c r="B34" s="58"/>
      <c r="C34" s="60"/>
      <c r="D34" s="57" t="s">
        <v>2</v>
      </c>
      <c r="E34" s="71">
        <v>225768.4</v>
      </c>
      <c r="F34" s="71" t="s">
        <v>54</v>
      </c>
      <c r="G34" s="73">
        <v>0</v>
      </c>
      <c r="H34" s="73">
        <v>0</v>
      </c>
      <c r="I34" s="61">
        <v>0</v>
      </c>
      <c r="J34" s="61">
        <v>0</v>
      </c>
    </row>
    <row r="35" spans="1:13" ht="9.75" customHeight="1">
      <c r="A35" s="93"/>
      <c r="B35" s="58"/>
      <c r="C35" s="60"/>
      <c r="D35" s="63"/>
      <c r="E35" s="72"/>
      <c r="F35" s="72"/>
      <c r="G35" s="74"/>
      <c r="H35" s="74"/>
      <c r="I35" s="62"/>
      <c r="J35" s="62"/>
    </row>
    <row r="36" spans="1:13">
      <c r="A36" s="62"/>
      <c r="B36" s="59"/>
      <c r="C36" s="60"/>
      <c r="D36" s="1" t="s">
        <v>3</v>
      </c>
      <c r="E36" s="9">
        <f>F36+G36+H36+I36+J36</f>
        <v>1531.1</v>
      </c>
      <c r="F36" s="9">
        <v>1531.1</v>
      </c>
      <c r="G36" s="8">
        <v>0</v>
      </c>
      <c r="H36" s="8">
        <v>0</v>
      </c>
      <c r="I36" s="20">
        <v>0</v>
      </c>
      <c r="J36" s="20">
        <v>0</v>
      </c>
    </row>
    <row r="37" spans="1:13">
      <c r="A37" s="67"/>
      <c r="B37" s="66" t="s">
        <v>28</v>
      </c>
      <c r="C37" s="66"/>
      <c r="D37" s="3" t="s">
        <v>1</v>
      </c>
      <c r="E37" s="14">
        <f t="shared" ref="E37:J37" si="3">E38+E39+E40</f>
        <v>419354.29999999993</v>
      </c>
      <c r="F37" s="13">
        <f>419354.3</f>
        <v>419354.3</v>
      </c>
      <c r="G37" s="22">
        <f t="shared" si="3"/>
        <v>0</v>
      </c>
      <c r="H37" s="11">
        <f t="shared" si="3"/>
        <v>0</v>
      </c>
      <c r="I37" s="22">
        <f t="shared" si="3"/>
        <v>0</v>
      </c>
      <c r="J37" s="22">
        <f t="shared" si="3"/>
        <v>0</v>
      </c>
      <c r="K37" s="17"/>
    </row>
    <row r="38" spans="1:13">
      <c r="A38" s="67"/>
      <c r="B38" s="66"/>
      <c r="C38" s="66"/>
      <c r="D38" s="3" t="s">
        <v>20</v>
      </c>
      <c r="E38" s="14">
        <f>SUM(F38:J38)</f>
        <v>192054.8</v>
      </c>
      <c r="F38" s="13">
        <f>F33</f>
        <v>192054.8</v>
      </c>
      <c r="G38" s="15">
        <f>G33</f>
        <v>0</v>
      </c>
      <c r="H38" s="11">
        <f>H33</f>
        <v>0</v>
      </c>
      <c r="I38" s="15">
        <f>I33</f>
        <v>0</v>
      </c>
      <c r="J38" s="15">
        <f>J33</f>
        <v>0</v>
      </c>
      <c r="K38" s="17"/>
    </row>
    <row r="39" spans="1:13">
      <c r="A39" s="67"/>
      <c r="B39" s="66"/>
      <c r="C39" s="66"/>
      <c r="D39" s="3" t="s">
        <v>2</v>
      </c>
      <c r="E39" s="14">
        <f>SUM(F39:J39)</f>
        <v>225768.4</v>
      </c>
      <c r="F39" s="14">
        <v>225768.4</v>
      </c>
      <c r="G39" s="15">
        <f>G34</f>
        <v>0</v>
      </c>
      <c r="H39" s="11">
        <f>H34</f>
        <v>0</v>
      </c>
      <c r="I39" s="15">
        <f>I34</f>
        <v>0</v>
      </c>
      <c r="J39" s="15">
        <f>J34</f>
        <v>0</v>
      </c>
      <c r="K39" s="17"/>
    </row>
    <row r="40" spans="1:13">
      <c r="A40" s="67"/>
      <c r="B40" s="66"/>
      <c r="C40" s="66"/>
      <c r="D40" s="3" t="s">
        <v>3</v>
      </c>
      <c r="E40" s="14">
        <f>SUM(F40:J40)</f>
        <v>1531.1</v>
      </c>
      <c r="F40" s="13">
        <f>F36</f>
        <v>1531.1</v>
      </c>
      <c r="G40" s="15">
        <f>G36</f>
        <v>0</v>
      </c>
      <c r="H40" s="11">
        <f>H36</f>
        <v>0</v>
      </c>
      <c r="I40" s="15">
        <f>I36</f>
        <v>0</v>
      </c>
      <c r="J40" s="15">
        <f>J36</f>
        <v>0</v>
      </c>
      <c r="K40" s="17"/>
    </row>
    <row r="41" spans="1:13">
      <c r="A41" s="64" t="s">
        <v>29</v>
      </c>
      <c r="B41" s="65"/>
      <c r="C41" s="65"/>
      <c r="D41" s="65"/>
      <c r="E41" s="65"/>
      <c r="F41" s="65"/>
      <c r="G41" s="65"/>
      <c r="H41" s="65"/>
      <c r="I41" s="65"/>
      <c r="J41" s="65"/>
    </row>
    <row r="42" spans="1:13" ht="31.5" customHeight="1">
      <c r="A42" s="20">
        <v>1</v>
      </c>
      <c r="B42" s="40" t="s">
        <v>47</v>
      </c>
      <c r="C42" s="42" t="s">
        <v>21</v>
      </c>
      <c r="D42" s="23" t="s">
        <v>3</v>
      </c>
      <c r="E42" s="5">
        <f>SUM(F42:J42)</f>
        <v>96351.799999999988</v>
      </c>
      <c r="F42" s="12">
        <v>19813.400000000001</v>
      </c>
      <c r="G42" s="9">
        <v>19134.599999999999</v>
      </c>
      <c r="H42" s="9">
        <v>19134.599999999999</v>
      </c>
      <c r="I42" s="9">
        <v>19134.599999999999</v>
      </c>
      <c r="J42" s="9">
        <v>19134.599999999999</v>
      </c>
    </row>
    <row r="43" spans="1:13" ht="39" customHeight="1">
      <c r="A43" s="20">
        <v>2</v>
      </c>
      <c r="B43" s="24" t="s">
        <v>38</v>
      </c>
      <c r="C43" s="27" t="s">
        <v>0</v>
      </c>
      <c r="D43" s="24" t="s">
        <v>3</v>
      </c>
      <c r="E43" s="5">
        <f>F43+G43+H43+I43+J43</f>
        <v>48163.599999999991</v>
      </c>
      <c r="F43" s="12">
        <v>9902.4</v>
      </c>
      <c r="G43" s="9">
        <v>9565.2999999999993</v>
      </c>
      <c r="H43" s="9">
        <v>9565.2999999999993</v>
      </c>
      <c r="I43" s="9">
        <v>9565.2999999999993</v>
      </c>
      <c r="J43" s="9">
        <v>9565.2999999999993</v>
      </c>
    </row>
    <row r="44" spans="1:13" ht="33" customHeight="1">
      <c r="A44" s="20">
        <v>3</v>
      </c>
      <c r="B44" s="24" t="s">
        <v>46</v>
      </c>
      <c r="C44" s="27" t="s">
        <v>0</v>
      </c>
      <c r="D44" s="24" t="s">
        <v>3</v>
      </c>
      <c r="E44" s="5">
        <f>F44+G44+H44+I44+J44</f>
        <v>16483.599999999999</v>
      </c>
      <c r="F44" s="5">
        <v>3028.4</v>
      </c>
      <c r="G44" s="9">
        <v>3363.8</v>
      </c>
      <c r="H44" s="9">
        <v>3363.8</v>
      </c>
      <c r="I44" s="9">
        <v>3363.8</v>
      </c>
      <c r="J44" s="9">
        <v>3363.8</v>
      </c>
    </row>
    <row r="45" spans="1:13" ht="21.75" customHeight="1">
      <c r="A45" s="41"/>
      <c r="B45" s="22" t="s">
        <v>39</v>
      </c>
      <c r="C45" s="20"/>
      <c r="D45" s="10" t="s">
        <v>3</v>
      </c>
      <c r="E45" s="16">
        <f>SUM(F45:J45)</f>
        <v>160999</v>
      </c>
      <c r="F45" s="16">
        <f>F42+F43+F44</f>
        <v>32744.200000000004</v>
      </c>
      <c r="G45" s="16">
        <f>G42+G43+G44</f>
        <v>32063.699999999997</v>
      </c>
      <c r="H45" s="16">
        <f>H42+H43+H44</f>
        <v>32063.699999999997</v>
      </c>
      <c r="I45" s="16">
        <f>I42+I43+I44</f>
        <v>32063.699999999997</v>
      </c>
      <c r="J45" s="16">
        <f>J42+J43+J44</f>
        <v>32063.699999999997</v>
      </c>
      <c r="K45" s="17"/>
    </row>
    <row r="46" spans="1:13" ht="15.75" customHeight="1">
      <c r="A46" s="67"/>
      <c r="B46" s="69" t="s">
        <v>19</v>
      </c>
      <c r="C46" s="70"/>
      <c r="D46" s="10" t="s">
        <v>1</v>
      </c>
      <c r="E46" s="14">
        <f>F46+G46+H46+I46+J46</f>
        <v>701294.59999999986</v>
      </c>
      <c r="F46" s="14">
        <f>F37+F27+F22+F30+F45</f>
        <v>532546.1</v>
      </c>
      <c r="G46" s="14">
        <f>G37+G27+G22+G30+G45</f>
        <v>63136.2</v>
      </c>
      <c r="H46" s="14">
        <f>H37+H27+H22+H30+H45</f>
        <v>35052.199999999997</v>
      </c>
      <c r="I46" s="14">
        <f>I37+I27+I22+I30+I45</f>
        <v>35201.599999999999</v>
      </c>
      <c r="J46" s="14">
        <f>J37+J27+J22+J30+J45</f>
        <v>35358.5</v>
      </c>
      <c r="K46" s="32"/>
      <c r="L46" s="17"/>
      <c r="M46" s="18"/>
    </row>
    <row r="47" spans="1:13">
      <c r="A47" s="67"/>
      <c r="B47" s="69"/>
      <c r="C47" s="70"/>
      <c r="D47" s="10" t="s">
        <v>48</v>
      </c>
      <c r="E47" s="14">
        <f t="shared" ref="E47:J47" si="4">E38</f>
        <v>192054.8</v>
      </c>
      <c r="F47" s="14">
        <f t="shared" si="4"/>
        <v>192054.8</v>
      </c>
      <c r="G47" s="15">
        <f t="shared" si="4"/>
        <v>0</v>
      </c>
      <c r="H47" s="15">
        <f t="shared" si="4"/>
        <v>0</v>
      </c>
      <c r="I47" s="15">
        <f t="shared" si="4"/>
        <v>0</v>
      </c>
      <c r="J47" s="15">
        <f t="shared" si="4"/>
        <v>0</v>
      </c>
      <c r="K47" s="32"/>
      <c r="L47" s="17"/>
      <c r="M47" s="18"/>
    </row>
    <row r="48" spans="1:13">
      <c r="A48" s="67"/>
      <c r="B48" s="69"/>
      <c r="C48" s="70"/>
      <c r="D48" s="10" t="s">
        <v>2</v>
      </c>
      <c r="E48" s="14">
        <f t="shared" ref="E48:J48" si="5">E39+E23</f>
        <v>317871.40000000002</v>
      </c>
      <c r="F48" s="14">
        <f t="shared" si="5"/>
        <v>290186.5</v>
      </c>
      <c r="G48" s="14">
        <f t="shared" si="5"/>
        <v>27684.9</v>
      </c>
      <c r="H48" s="15">
        <f t="shared" si="5"/>
        <v>0</v>
      </c>
      <c r="I48" s="15">
        <f t="shared" si="5"/>
        <v>0</v>
      </c>
      <c r="J48" s="15">
        <f t="shared" si="5"/>
        <v>0</v>
      </c>
      <c r="K48" s="32"/>
      <c r="L48" s="17"/>
      <c r="M48" s="18"/>
    </row>
    <row r="49" spans="1:13" ht="17.25" customHeight="1">
      <c r="A49" s="67"/>
      <c r="B49" s="69"/>
      <c r="C49" s="70"/>
      <c r="D49" s="10" t="s">
        <v>3</v>
      </c>
      <c r="E49" s="16">
        <f t="shared" ref="E49:J49" si="6">E40+E30+E27+E24+E45</f>
        <v>191368.4</v>
      </c>
      <c r="F49" s="16">
        <f t="shared" si="6"/>
        <v>50304.800000000003</v>
      </c>
      <c r="G49" s="16">
        <f t="shared" si="6"/>
        <v>35451.299999999996</v>
      </c>
      <c r="H49" s="16">
        <f t="shared" si="6"/>
        <v>35052.199999999997</v>
      </c>
      <c r="I49" s="16">
        <f t="shared" si="6"/>
        <v>35201.599999999999</v>
      </c>
      <c r="J49" s="16">
        <f t="shared" si="6"/>
        <v>35358.5</v>
      </c>
      <c r="K49" s="33"/>
      <c r="L49" s="25"/>
      <c r="M49" s="18"/>
    </row>
    <row r="50" spans="1:13" ht="17.25" customHeight="1">
      <c r="A50" s="2"/>
      <c r="B50" s="2"/>
      <c r="C50" s="2"/>
      <c r="D50" s="26"/>
      <c r="E50" s="55"/>
      <c r="F50" s="2"/>
      <c r="G50" s="2"/>
      <c r="H50" s="2"/>
      <c r="I50" s="2"/>
      <c r="J50" s="2"/>
    </row>
    <row r="51" spans="1:13">
      <c r="A51" s="28" t="s">
        <v>55</v>
      </c>
      <c r="B51" t="s">
        <v>56</v>
      </c>
      <c r="D51" s="19"/>
      <c r="E51" s="19"/>
      <c r="K51" s="56" t="s">
        <v>57</v>
      </c>
    </row>
    <row r="52" spans="1:13" ht="51.75" customHeight="1">
      <c r="A52" s="68" t="s">
        <v>59</v>
      </c>
      <c r="B52" s="68"/>
      <c r="C52" s="68"/>
      <c r="D52" s="68"/>
      <c r="E52" s="68"/>
      <c r="F52" s="68"/>
      <c r="G52" s="68"/>
      <c r="H52" s="68"/>
      <c r="I52" s="68"/>
      <c r="J52" s="68"/>
    </row>
  </sheetData>
  <mergeCells count="43">
    <mergeCell ref="G1:J1"/>
    <mergeCell ref="A7:A9"/>
    <mergeCell ref="B7:B9"/>
    <mergeCell ref="C7:C9"/>
    <mergeCell ref="E3:J3"/>
    <mergeCell ref="F4:J4"/>
    <mergeCell ref="B3:B5"/>
    <mergeCell ref="C3:C5"/>
    <mergeCell ref="A2:J2"/>
    <mergeCell ref="A6:J6"/>
    <mergeCell ref="A3:A5"/>
    <mergeCell ref="D3:D5"/>
    <mergeCell ref="E4:E5"/>
    <mergeCell ref="E34:E35"/>
    <mergeCell ref="B19:B21"/>
    <mergeCell ref="C19:C21"/>
    <mergeCell ref="A22:A24"/>
    <mergeCell ref="A28:J28"/>
    <mergeCell ref="A32:A36"/>
    <mergeCell ref="A31:J31"/>
    <mergeCell ref="A14:A16"/>
    <mergeCell ref="B14:B16"/>
    <mergeCell ref="C14:C16"/>
    <mergeCell ref="A25:J25"/>
    <mergeCell ref="C22:C24"/>
    <mergeCell ref="B22:B24"/>
    <mergeCell ref="A19:A21"/>
    <mergeCell ref="A52:J52"/>
    <mergeCell ref="A46:A49"/>
    <mergeCell ref="B46:B49"/>
    <mergeCell ref="C46:C49"/>
    <mergeCell ref="F34:F35"/>
    <mergeCell ref="G34:G35"/>
    <mergeCell ref="H34:H35"/>
    <mergeCell ref="B32:B36"/>
    <mergeCell ref="C32:C36"/>
    <mergeCell ref="I34:I35"/>
    <mergeCell ref="J34:J35"/>
    <mergeCell ref="D34:D35"/>
    <mergeCell ref="A41:J41"/>
    <mergeCell ref="C37:C40"/>
    <mergeCell ref="B37:B40"/>
    <mergeCell ref="A37:A40"/>
  </mergeCells>
  <phoneticPr fontId="0" type="noConversion"/>
  <pageMargins left="0.31496062992125984" right="0" top="0.59055118110236227" bottom="0.59055118110236227" header="0.19685039370078741" footer="0.31496062992125984"/>
  <pageSetup paperSize="9" scale="76" fitToHeight="2" orientation="landscape" r:id="rId1"/>
  <rowBreaks count="1" manualBreakCount="1">
    <brk id="30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3" sqref="G23"/>
    </sheetView>
  </sheetViews>
  <sheetFormatPr defaultRowHeight="14.4"/>
  <sheetData/>
  <phoneticPr fontId="0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2.1</vt:lpstr>
      <vt:lpstr>Лист2</vt:lpstr>
      <vt:lpstr>Лист3</vt:lpstr>
      <vt:lpstr>'Приложение 2.1'!Заголовки_для_печати</vt:lpstr>
      <vt:lpstr>'Приложение 2.1'!Область_печати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Иван Вячеславович</dc:creator>
  <cp:lastModifiedBy>Vika</cp:lastModifiedBy>
  <cp:lastPrinted>2016-03-31T05:56:27Z</cp:lastPrinted>
  <dcterms:created xsi:type="dcterms:W3CDTF">2014-04-14T04:30:29Z</dcterms:created>
  <dcterms:modified xsi:type="dcterms:W3CDTF">2016-03-31T05:57:01Z</dcterms:modified>
</cp:coreProperties>
</file>